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1E11403-032C-45D0-9BD1-ED65B26AC6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6" i="1" s="1"/>
  <c r="O48" i="1"/>
  <c r="N48" i="1"/>
  <c r="M48" i="1"/>
  <c r="L48" i="1"/>
  <c r="K48" i="1"/>
  <c r="J48" i="1"/>
  <c r="I48" i="1"/>
  <c r="H48" i="1"/>
  <c r="G48" i="1"/>
  <c r="N53" i="1" l="1"/>
  <c r="M53" i="1"/>
  <c r="G53" i="1"/>
  <c r="K53" i="1"/>
  <c r="O53" i="1"/>
  <c r="H53" i="1"/>
  <c r="L53" i="1"/>
  <c r="I53" i="1"/>
  <c r="J53" i="1"/>
  <c r="P9" i="1"/>
  <c r="A47" i="1"/>
  <c r="D49" i="1"/>
  <c r="J49" i="1" s="1"/>
  <c r="J52" i="1" s="1"/>
  <c r="M49" i="1" l="1"/>
  <c r="M52" i="1" s="1"/>
  <c r="N49" i="1"/>
  <c r="N52" i="1" s="1"/>
  <c r="I49" i="1"/>
  <c r="I52" i="1" s="1"/>
  <c r="J54" i="1"/>
  <c r="J57" i="1" s="1"/>
  <c r="G49" i="1"/>
  <c r="K49" i="1"/>
  <c r="K52" i="1" s="1"/>
  <c r="O49" i="1"/>
  <c r="O52" i="1" s="1"/>
  <c r="H54" i="1"/>
  <c r="H57" i="1" s="1"/>
  <c r="H49" i="1"/>
  <c r="H52" i="1" s="1"/>
  <c r="L49" i="1"/>
  <c r="L52" i="1" s="1"/>
  <c r="I54" i="1"/>
  <c r="I57" i="1" s="1"/>
  <c r="G54" i="1"/>
  <c r="G57" i="1" s="1"/>
  <c r="M54" i="1" l="1"/>
  <c r="M57" i="1" s="1"/>
  <c r="L54" i="1"/>
  <c r="L57" i="1" s="1"/>
  <c r="K54" i="1"/>
  <c r="K57" i="1" s="1"/>
  <c r="O54" i="1"/>
  <c r="O57" i="1" s="1"/>
  <c r="N54" i="1"/>
  <c r="N57" i="1" s="1"/>
  <c r="G52" i="1"/>
</calcChain>
</file>

<file path=xl/sharedStrings.xml><?xml version="1.0" encoding="utf-8"?>
<sst xmlns="http://schemas.openxmlformats.org/spreadsheetml/2006/main" count="129" uniqueCount="83">
  <si>
    <t>OGU</t>
  </si>
  <si>
    <t>CALMON/SC</t>
  </si>
  <si>
    <t>-</t>
  </si>
  <si>
    <r>
      <rPr>
        <b/>
        <sz val="11"/>
        <color theme="1"/>
        <rFont val="Calibri"/>
        <family val="2"/>
        <scheme val="minor"/>
      </rPr>
      <t xml:space="preserve">PROPONENTE / TOMADOR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PREFEITURA MUNICIPAL DE CALMON</t>
    </r>
  </si>
  <si>
    <r>
      <rPr>
        <b/>
        <sz val="11"/>
        <color theme="1"/>
        <rFont val="Calibri"/>
        <family val="2"/>
        <scheme val="minor"/>
      </rPr>
      <t>N° SICONV</t>
    </r>
    <r>
      <rPr>
        <sz val="11"/>
        <color theme="1"/>
        <rFont val="Calibri"/>
        <family val="2"/>
        <scheme val="minor"/>
      </rPr>
      <t xml:space="preserve">                                     0</t>
    </r>
  </si>
  <si>
    <t>LOCAL</t>
  </si>
  <si>
    <t>DATA</t>
  </si>
  <si>
    <t>CRONOGRAMA FISICO -FINANCEIRO</t>
  </si>
  <si>
    <t>Parcelas:</t>
  </si>
  <si>
    <t>1                               06/22</t>
  </si>
  <si>
    <t>2                               07/22</t>
  </si>
  <si>
    <t>3                              08/22</t>
  </si>
  <si>
    <t>4                               09/22</t>
  </si>
  <si>
    <t>5                               10/22</t>
  </si>
  <si>
    <t>6                               11/22</t>
  </si>
  <si>
    <t>7                               12/22</t>
  </si>
  <si>
    <t xml:space="preserve">  </t>
  </si>
  <si>
    <t xml:space="preserve">Item                                                   </t>
  </si>
  <si>
    <t>Descrição</t>
  </si>
  <si>
    <t>Valor (R$)</t>
  </si>
  <si>
    <t>% PERIODO:</t>
  </si>
  <si>
    <r>
      <rPr>
        <b/>
        <sz val="11"/>
        <color theme="1"/>
        <rFont val="Calibri"/>
        <family val="2"/>
        <scheme val="minor"/>
      </rPr>
      <t xml:space="preserve">N° OPERAÇÃO                       </t>
    </r>
    <r>
      <rPr>
        <sz val="11"/>
        <color theme="1"/>
        <rFont val="Calibri"/>
        <family val="2"/>
        <scheme val="minor"/>
      </rPr>
      <t xml:space="preserve"> 0</t>
    </r>
  </si>
  <si>
    <t>Período:</t>
  </si>
  <si>
    <t>Acumulado:</t>
  </si>
  <si>
    <t>%:</t>
  </si>
  <si>
    <t>Repasse:</t>
  </si>
  <si>
    <t>contrapartida:</t>
  </si>
  <si>
    <t>Outros</t>
  </si>
  <si>
    <t>Investimento:</t>
  </si>
  <si>
    <t>Contrapartida:</t>
  </si>
  <si>
    <t>Outros:</t>
  </si>
  <si>
    <t xml:space="preserve">LIGAÇÕES PROVISORIAS </t>
  </si>
  <si>
    <t>INFRAESTRUTURA(ESTACAS BROCAS E BALDRAMES)</t>
  </si>
  <si>
    <t xml:space="preserve">PAREDES E PAINEIS </t>
  </si>
  <si>
    <t>SUPRA ESTRUTURA (VIGAS, PILARES, CINTA)</t>
  </si>
  <si>
    <t>COBERTURA (ESTRUTURA E TELHAS)</t>
  </si>
  <si>
    <t>PISOS</t>
  </si>
  <si>
    <t xml:space="preserve">EMBOSSO </t>
  </si>
  <si>
    <t xml:space="preserve">INSTALAÇOES HIDRAULICAS </t>
  </si>
  <si>
    <t>FORROS</t>
  </si>
  <si>
    <t xml:space="preserve">IMPERMEABILIZAÇOES </t>
  </si>
  <si>
    <t xml:space="preserve">ESQUADRIAS </t>
  </si>
  <si>
    <t>VIDROS E PLASTICOS</t>
  </si>
  <si>
    <t xml:space="preserve">INSTALAÇOES ELETRICAS E TELEFONICAS </t>
  </si>
  <si>
    <t xml:space="preserve">REVESTIMENTOS INTERNOS </t>
  </si>
  <si>
    <t xml:space="preserve">PINTURA </t>
  </si>
  <si>
    <t xml:space="preserve">LOUÇAS E METAIS </t>
  </si>
  <si>
    <t xml:space="preserve">COMPLEMENTOS (LIMPEZA FINAL E CALAFETES </t>
  </si>
  <si>
    <t xml:space="preserve">MUROS DE DIVISA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</si>
  <si>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</si>
  <si>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</si>
  <si>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</si>
  <si>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</si>
  <si>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</si>
  <si>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</si>
  <si>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</si>
  <si>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</si>
  <si>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</si>
  <si>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</si>
  <si>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</si>
  <si>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</si>
  <si>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</si>
  <si>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</si>
  <si>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</si>
  <si>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</si>
  <si>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</si>
  <si>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</si>
  <si>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%</t>
  </si>
  <si>
    <t>TOTAL:</t>
  </si>
  <si>
    <r>
      <t xml:space="preserve">Responsável Técnico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Nome:                                                                        CREA/CAU:                                                              ART/RRT</t>
    </r>
  </si>
  <si>
    <t>DIA. 16 de Maio de 2022</t>
  </si>
  <si>
    <t>8                               01/23</t>
  </si>
  <si>
    <t>9                               02/23</t>
  </si>
  <si>
    <r>
      <rPr>
        <b/>
        <sz val="11"/>
        <color theme="1"/>
        <rFont val="Calibri"/>
        <family val="2"/>
        <scheme val="minor"/>
      </rPr>
      <t>APELIDO EMPREENDIMENTO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CASAS DE INTERESSE SOCIAL</t>
    </r>
  </si>
  <si>
    <t>CASAS DE INTERESSE SOCIAL</t>
  </si>
  <si>
    <r>
      <rPr>
        <b/>
        <sz val="11"/>
        <color theme="1"/>
        <rFont val="Calibri"/>
        <family val="2"/>
        <scheme val="minor"/>
      </rPr>
      <t xml:space="preserve">DESCRIÇÃO DO LOTE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CASAS DE INTERESSE SOCIAL</t>
    </r>
  </si>
  <si>
    <t>MATERIAL</t>
  </si>
  <si>
    <t>BDI</t>
  </si>
  <si>
    <t>MATERIAL COM BDI</t>
  </si>
  <si>
    <t>TRIBUTOS</t>
  </si>
  <si>
    <t>CUSTO POR UNID.</t>
  </si>
  <si>
    <t>CUSTO 20 UNID.</t>
  </si>
  <si>
    <t>Cronograma previsto para 20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</si>
</sst>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Arial"/>
      <family val="2"/>
    </font>
    <font>
      <sz val="22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37">
    <xf numFmtId="0" fontId="0" fillId="0" borderId="0" xfId="0"/>
    <xf numFmtId="164" fontId="0" fillId="0" borderId="0" xfId="2" applyFont="1"/>
    <xf numFmtId="0" fontId="0" fillId="0" borderId="0" xfId="0" applyBorder="1"/>
    <xf numFmtId="164" fontId="0" fillId="0" borderId="0" xfId="2" applyFont="1" applyAlignment="1">
      <alignment vertical="top"/>
    </xf>
    <xf numFmtId="43" fontId="0" fillId="0" borderId="0" xfId="1" applyFont="1"/>
    <xf numFmtId="2" fontId="0" fillId="0" borderId="0" xfId="1" applyNumberFormat="1" applyFont="1"/>
    <xf numFmtId="0" fontId="0" fillId="0" borderId="0" xfId="0" applyAlignment="1">
      <alignment vertical="top"/>
    </xf>
    <xf numFmtId="2" fontId="0" fillId="0" borderId="0" xfId="1" applyNumberFormat="1" applyFont="1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164" fontId="0" fillId="0" borderId="0" xfId="2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9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3" fontId="0" fillId="0" borderId="0" xfId="1" applyFont="1" applyBorder="1" applyAlignment="1">
      <alignment vertical="top"/>
    </xf>
    <xf numFmtId="2" fontId="0" fillId="0" borderId="0" xfId="1" applyNumberFormat="1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top" wrapText="1"/>
    </xf>
    <xf numFmtId="164" fontId="0" fillId="0" borderId="0" xfId="2" applyFont="1" applyFill="1" applyBorder="1" applyAlignment="1">
      <alignment horizontal="center" vertical="top" wrapText="1"/>
    </xf>
    <xf numFmtId="43" fontId="0" fillId="0" borderId="0" xfId="1" applyFont="1" applyFill="1" applyBorder="1" applyAlignment="1">
      <alignment horizontal="center" vertical="top" wrapText="1"/>
    </xf>
    <xf numFmtId="2" fontId="0" fillId="0" borderId="0" xfId="1" applyNumberFormat="1" applyFont="1" applyFill="1" applyBorder="1" applyAlignment="1">
      <alignment vertical="top"/>
    </xf>
    <xf numFmtId="43" fontId="0" fillId="0" borderId="0" xfId="1" applyFont="1" applyFill="1" applyBorder="1" applyAlignment="1">
      <alignment vertical="top"/>
    </xf>
    <xf numFmtId="164" fontId="0" fillId="0" borderId="0" xfId="2" applyFont="1" applyFill="1" applyBorder="1" applyAlignment="1">
      <alignment horizontal="center" vertical="top"/>
    </xf>
    <xf numFmtId="43" fontId="0" fillId="0" borderId="0" xfId="1" applyFont="1" applyFill="1" applyBorder="1" applyAlignment="1">
      <alignment horizontal="center" vertical="top"/>
    </xf>
    <xf numFmtId="2" fontId="0" fillId="0" borderId="0" xfId="1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3" fontId="0" fillId="2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right" vertical="top"/>
    </xf>
    <xf numFmtId="43" fontId="0" fillId="3" borderId="1" xfId="1" applyFont="1" applyFill="1" applyBorder="1" applyAlignment="1">
      <alignment horizontal="right" vertical="top"/>
    </xf>
    <xf numFmtId="2" fontId="0" fillId="3" borderId="1" xfId="1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3" fontId="0" fillId="0" borderId="1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10" fontId="0" fillId="3" borderId="1" xfId="1" applyNumberFormat="1" applyFont="1" applyFill="1" applyBorder="1" applyAlignment="1">
      <alignment horizontal="right" vertical="top"/>
    </xf>
    <xf numFmtId="10" fontId="0" fillId="0" borderId="0" xfId="0" applyNumberFormat="1" applyFill="1" applyBorder="1"/>
    <xf numFmtId="13" fontId="0" fillId="4" borderId="1" xfId="0" applyNumberFormat="1" applyFill="1" applyBorder="1" applyAlignment="1">
      <alignment horizontal="center" vertical="top" wrapText="1"/>
    </xf>
    <xf numFmtId="13" fontId="0" fillId="5" borderId="1" xfId="0" applyNumberFormat="1" applyFill="1" applyBorder="1" applyAlignment="1">
      <alignment horizontal="center" vertical="top" wrapText="1"/>
    </xf>
    <xf numFmtId="13" fontId="0" fillId="11" borderId="1" xfId="0" applyNumberFormat="1" applyFill="1" applyBorder="1" applyAlignment="1">
      <alignment horizontal="center" vertical="top" wrapText="1"/>
    </xf>
    <xf numFmtId="13" fontId="0" fillId="3" borderId="1" xfId="0" applyNumberFormat="1" applyFill="1" applyBorder="1" applyAlignment="1">
      <alignment horizontal="center" vertical="top" wrapText="1"/>
    </xf>
    <xf numFmtId="13" fontId="0" fillId="10" borderId="1" xfId="0" applyNumberFormat="1" applyFill="1" applyBorder="1" applyAlignment="1">
      <alignment horizontal="center" vertical="top" wrapText="1"/>
    </xf>
    <xf numFmtId="13" fontId="0" fillId="7" borderId="1" xfId="0" applyNumberFormat="1" applyFill="1" applyBorder="1" applyAlignment="1">
      <alignment horizontal="center" vertical="top" wrapText="1"/>
    </xf>
    <xf numFmtId="13" fontId="0" fillId="9" borderId="1" xfId="0" applyNumberFormat="1" applyFill="1" applyBorder="1" applyAlignment="1">
      <alignment horizontal="center" vertical="top" wrapText="1"/>
    </xf>
    <xf numFmtId="13" fontId="0" fillId="8" borderId="1" xfId="0" applyNumberFormat="1" applyFill="1" applyBorder="1" applyAlignment="1">
      <alignment horizontal="center" vertical="top" wrapText="1"/>
    </xf>
    <xf numFmtId="9" fontId="0" fillId="4" borderId="1" xfId="3" applyFont="1" applyFill="1" applyBorder="1" applyAlignment="1">
      <alignment horizontal="center" vertical="top" wrapText="1"/>
    </xf>
    <xf numFmtId="9" fontId="0" fillId="2" borderId="1" xfId="3" applyFont="1" applyFill="1" applyBorder="1" applyAlignment="1">
      <alignment horizontal="center" vertical="top" wrapText="1"/>
    </xf>
    <xf numFmtId="9" fontId="0" fillId="5" borderId="1" xfId="3" applyFont="1" applyFill="1" applyBorder="1" applyAlignment="1">
      <alignment horizontal="center" vertical="top" wrapText="1"/>
    </xf>
    <xf numFmtId="9" fontId="0" fillId="3" borderId="1" xfId="3" applyFont="1" applyFill="1" applyBorder="1" applyAlignment="1">
      <alignment horizontal="center" vertical="top" wrapText="1"/>
    </xf>
    <xf numFmtId="9" fontId="0" fillId="7" borderId="1" xfId="3" applyFont="1" applyFill="1" applyBorder="1" applyAlignment="1">
      <alignment horizontal="center" vertical="top" wrapText="1"/>
    </xf>
    <xf numFmtId="9" fontId="0" fillId="9" borderId="1" xfId="3" applyFont="1" applyFill="1" applyBorder="1" applyAlignment="1">
      <alignment horizontal="center" vertical="top" wrapText="1"/>
    </xf>
    <xf numFmtId="9" fontId="0" fillId="8" borderId="1" xfId="3" applyFont="1" applyFill="1" applyBorder="1" applyAlignment="1">
      <alignment horizontal="center" vertical="top" wrapText="1"/>
    </xf>
    <xf numFmtId="9" fontId="0" fillId="11" borderId="1" xfId="3" applyFont="1" applyFill="1" applyBorder="1" applyAlignment="1">
      <alignment horizontal="center" vertical="top" wrapText="1"/>
    </xf>
    <xf numFmtId="9" fontId="0" fillId="10" borderId="1" xfId="3" applyFont="1" applyFill="1" applyBorder="1" applyAlignment="1">
      <alignment horizontal="center" vertical="top" wrapText="1"/>
    </xf>
    <xf numFmtId="9" fontId="4" fillId="0" borderId="1" xfId="3" applyFont="1" applyFill="1" applyBorder="1" applyAlignment="1">
      <alignment horizontal="center" vertical="top" wrapText="1"/>
    </xf>
    <xf numFmtId="9" fontId="0" fillId="0" borderId="1" xfId="3" applyFont="1" applyFill="1" applyBorder="1" applyAlignment="1">
      <alignment horizontal="center" vertical="top" wrapText="1"/>
    </xf>
    <xf numFmtId="10" fontId="0" fillId="4" borderId="1" xfId="3" applyNumberFormat="1" applyFont="1" applyFill="1" applyBorder="1" applyAlignment="1">
      <alignment horizontal="center" vertical="top" wrapText="1"/>
    </xf>
    <xf numFmtId="10" fontId="0" fillId="2" borderId="1" xfId="3" applyNumberFormat="1" applyFont="1" applyFill="1" applyBorder="1" applyAlignment="1">
      <alignment horizontal="center" vertical="top" wrapText="1"/>
    </xf>
    <xf numFmtId="10" fontId="0" fillId="5" borderId="1" xfId="3" applyNumberFormat="1" applyFont="1" applyFill="1" applyBorder="1" applyAlignment="1">
      <alignment horizontal="center" vertical="top" wrapText="1"/>
    </xf>
    <xf numFmtId="10" fontId="0" fillId="3" borderId="1" xfId="3" applyNumberFormat="1" applyFont="1" applyFill="1" applyBorder="1" applyAlignment="1">
      <alignment horizontal="center" vertical="top" wrapText="1"/>
    </xf>
    <xf numFmtId="10" fontId="0" fillId="7" borderId="1" xfId="3" applyNumberFormat="1" applyFont="1" applyFill="1" applyBorder="1" applyAlignment="1">
      <alignment horizontal="center" vertical="top" wrapText="1"/>
    </xf>
    <xf numFmtId="10" fontId="0" fillId="9" borderId="1" xfId="3" applyNumberFormat="1" applyFont="1" applyFill="1" applyBorder="1" applyAlignment="1">
      <alignment horizontal="center" vertical="top" wrapText="1"/>
    </xf>
    <xf numFmtId="10" fontId="0" fillId="8" borderId="1" xfId="3" applyNumberFormat="1" applyFont="1" applyFill="1" applyBorder="1" applyAlignment="1">
      <alignment horizontal="center" vertical="top" wrapText="1"/>
    </xf>
    <xf numFmtId="10" fontId="0" fillId="11" borderId="1" xfId="3" applyNumberFormat="1" applyFont="1" applyFill="1" applyBorder="1" applyAlignment="1">
      <alignment horizontal="center" vertical="top" wrapText="1"/>
    </xf>
    <xf numFmtId="10" fontId="0" fillId="10" borderId="1" xfId="3" applyNumberFormat="1" applyFont="1" applyFill="1" applyBorder="1" applyAlignment="1">
      <alignment horizontal="center" vertical="top" wrapText="1"/>
    </xf>
    <xf numFmtId="10" fontId="5" fillId="0" borderId="1" xfId="3" applyNumberFormat="1" applyFont="1" applyFill="1" applyBorder="1" applyAlignment="1">
      <alignment horizontal="center" vertical="top" wrapText="1"/>
    </xf>
    <xf numFmtId="164" fontId="0" fillId="0" borderId="1" xfId="2" applyFont="1" applyFill="1" applyBorder="1" applyAlignment="1">
      <alignment horizontal="right" vertical="top" wrapText="1"/>
    </xf>
    <xf numFmtId="164" fontId="0" fillId="0" borderId="1" xfId="2" applyFont="1" applyFill="1" applyBorder="1" applyAlignment="1">
      <alignment horizontal="right"/>
    </xf>
    <xf numFmtId="164" fontId="0" fillId="0" borderId="1" xfId="2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3" fillId="3" borderId="1" xfId="2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64" fontId="3" fillId="0" borderId="0" xfId="2" applyFont="1" applyFill="1" applyBorder="1" applyAlignment="1">
      <alignment vertical="top"/>
    </xf>
    <xf numFmtId="164" fontId="7" fillId="12" borderId="1" xfId="2" applyFont="1" applyFill="1" applyBorder="1"/>
    <xf numFmtId="164" fontId="7" fillId="0" borderId="1" xfId="2" applyFont="1" applyFill="1" applyBorder="1"/>
    <xf numFmtId="164" fontId="8" fillId="0" borderId="1" xfId="2" applyFont="1" applyFill="1" applyBorder="1"/>
    <xf numFmtId="164" fontId="9" fillId="7" borderId="1" xfId="2" applyFont="1" applyFill="1" applyBorder="1"/>
    <xf numFmtId="164" fontId="9" fillId="7" borderId="1" xfId="2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9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43" fontId="0" fillId="0" borderId="8" xfId="1" applyFont="1" applyFill="1" applyBorder="1" applyAlignment="1">
      <alignment horizontal="right" vertical="top"/>
    </xf>
    <xf numFmtId="43" fontId="0" fillId="0" borderId="10" xfId="1" applyFon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center"/>
    </xf>
    <xf numFmtId="164" fontId="7" fillId="12" borderId="1" xfId="2" applyFont="1" applyFill="1" applyBorder="1" applyAlignment="1">
      <alignment horizontal="left" vertical="top"/>
    </xf>
    <xf numFmtId="2" fontId="0" fillId="0" borderId="3" xfId="2" applyNumberFormat="1" applyFont="1" applyBorder="1" applyAlignment="1">
      <alignment horizontal="left" wrapText="1"/>
    </xf>
    <xf numFmtId="2" fontId="0" fillId="0" borderId="6" xfId="2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3" fillId="0" borderId="9" xfId="0" applyFont="1" applyBorder="1" applyAlignment="1">
      <alignment horizontal="left"/>
    </xf>
    <xf numFmtId="4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164" fontId="8" fillId="12" borderId="1" xfId="2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43" fontId="0" fillId="0" borderId="11" xfId="1" applyFont="1" applyFill="1" applyBorder="1" applyAlignment="1">
      <alignment horizontal="right" vertical="top"/>
    </xf>
    <xf numFmtId="10" fontId="0" fillId="4" borderId="5" xfId="3" applyNumberFormat="1" applyFont="1" applyFill="1" applyBorder="1" applyAlignment="1">
      <alignment horizontal="left" vertical="top"/>
    </xf>
    <xf numFmtId="10" fontId="0" fillId="2" borderId="5" xfId="3" applyNumberFormat="1" applyFont="1" applyFill="1" applyBorder="1" applyAlignment="1">
      <alignment horizontal="left" vertical="top"/>
    </xf>
    <xf numFmtId="4" fontId="0" fillId="0" borderId="8" xfId="0" applyNumberForma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10" fontId="0" fillId="11" borderId="5" xfId="3" applyNumberFormat="1" applyFont="1" applyFill="1" applyBorder="1" applyAlignment="1">
      <alignment horizontal="left" vertical="top"/>
    </xf>
    <xf numFmtId="10" fontId="0" fillId="10" borderId="5" xfId="3" applyNumberFormat="1" applyFont="1" applyFill="1" applyBorder="1" applyAlignment="1">
      <alignment horizontal="left" vertical="top"/>
    </xf>
    <xf numFmtId="10" fontId="0" fillId="7" borderId="5" xfId="3" applyNumberFormat="1" applyFont="1" applyFill="1" applyBorder="1" applyAlignment="1">
      <alignment horizontal="left" vertical="top"/>
    </xf>
    <xf numFmtId="10" fontId="0" fillId="9" borderId="5" xfId="3" applyNumberFormat="1" applyFont="1" applyFill="1" applyBorder="1" applyAlignment="1">
      <alignment horizontal="left" vertical="top"/>
    </xf>
    <xf numFmtId="10" fontId="0" fillId="8" borderId="5" xfId="3" applyNumberFormat="1" applyFont="1" applyFill="1" applyBorder="1" applyAlignment="1">
      <alignment horizontal="left" vertical="top"/>
    </xf>
    <xf numFmtId="10" fontId="0" fillId="6" borderId="5" xfId="3" applyNumberFormat="1" applyFont="1" applyFill="1" applyBorder="1" applyAlignment="1">
      <alignment horizontal="left" vertical="top"/>
    </xf>
    <xf numFmtId="10" fontId="0" fillId="3" borderId="5" xfId="3" applyNumberFormat="1" applyFont="1" applyFill="1" applyBorder="1" applyAlignment="1">
      <alignment horizontal="left" vertical="top"/>
    </xf>
  </cellXfs>
  <cellStyles count="6">
    <cellStyle name="Moeda" xfId="2" builtinId="4"/>
    <cellStyle name="Normal" xfId="0" builtinId="0"/>
    <cellStyle name="Normal 2" xfId="4" xr:uid="{00000000-0005-0000-0000-000002000000}"/>
    <cellStyle name="Normal 4" xfId="5" xr:uid="{00000000-0005-0000-0000-000003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topLeftCell="E7" workbookViewId="0">
      <selection activeCell="G4" sqref="G4:K4"/>
    </sheetView>
  </sheetViews>
  <sheetFormatPr defaultRowHeight="15" x14ac:dyDescent="0.25"/>
  <cols>
    <col min="2" max="2" width="5.7109375" customWidth="1"/>
    <col min="3" max="3" width="18.28515625" customWidth="1"/>
    <col min="4" max="4" width="20.5703125" customWidth="1"/>
    <col min="5" max="5" width="30.5703125" bestFit="1" customWidth="1"/>
    <col min="6" max="6" width="14.5703125" customWidth="1"/>
    <col min="7" max="7" width="13.28515625" bestFit="1" customWidth="1"/>
    <col min="8" max="11" width="12.85546875" style="1" customWidth="1"/>
    <col min="12" max="12" width="17.7109375" style="4" customWidth="1"/>
    <col min="13" max="13" width="16.7109375" style="5" customWidth="1"/>
    <col min="14" max="14" width="16.42578125" style="4" customWidth="1"/>
    <col min="15" max="15" width="10.5703125" bestFit="1" customWidth="1"/>
    <col min="16" max="16" width="13.28515625" bestFit="1" customWidth="1"/>
  </cols>
  <sheetData>
    <row r="1" spans="1:16" x14ac:dyDescent="0.25">
      <c r="B1" s="6"/>
      <c r="C1" s="6"/>
      <c r="D1" s="9" t="s">
        <v>16</v>
      </c>
      <c r="E1" s="108" t="s">
        <v>7</v>
      </c>
      <c r="F1" s="108"/>
      <c r="G1" s="108"/>
      <c r="H1" s="108"/>
      <c r="I1" s="9"/>
      <c r="J1" s="9"/>
      <c r="K1" s="9"/>
      <c r="L1" s="9"/>
      <c r="M1" s="7"/>
      <c r="N1" s="8"/>
    </row>
    <row r="2" spans="1:16" x14ac:dyDescent="0.25">
      <c r="B2" s="6"/>
      <c r="C2" s="6"/>
      <c r="D2" s="16"/>
      <c r="E2" s="32" t="s">
        <v>0</v>
      </c>
      <c r="F2" s="12"/>
      <c r="G2" s="12"/>
      <c r="H2" s="12"/>
      <c r="I2" s="16"/>
      <c r="J2" s="16"/>
      <c r="K2" s="16"/>
      <c r="L2" s="16"/>
      <c r="M2" s="7"/>
      <c r="N2" s="8"/>
    </row>
    <row r="3" spans="1:16" x14ac:dyDescent="0.25">
      <c r="B3" s="6"/>
      <c r="C3" s="9"/>
      <c r="D3" s="9"/>
      <c r="E3" s="6"/>
      <c r="F3" s="9"/>
      <c r="G3" s="9"/>
      <c r="H3" s="10"/>
      <c r="I3" s="10"/>
      <c r="J3" s="10"/>
      <c r="K3" s="10"/>
      <c r="L3" s="8"/>
      <c r="M3" s="7"/>
      <c r="N3" s="8"/>
    </row>
    <row r="4" spans="1:16" ht="30" customHeight="1" x14ac:dyDescent="0.25">
      <c r="B4" s="93" t="s">
        <v>21</v>
      </c>
      <c r="C4" s="93"/>
      <c r="D4" s="31" t="s">
        <v>4</v>
      </c>
      <c r="E4" s="93" t="s">
        <v>3</v>
      </c>
      <c r="F4" s="93"/>
      <c r="G4" s="93" t="s">
        <v>73</v>
      </c>
      <c r="H4" s="93"/>
      <c r="I4" s="93"/>
      <c r="J4" s="93"/>
      <c r="K4" s="93"/>
      <c r="L4" s="106" t="s">
        <v>75</v>
      </c>
      <c r="M4" s="106"/>
      <c r="N4" s="106"/>
      <c r="O4" s="107"/>
      <c r="P4" s="2"/>
    </row>
    <row r="5" spans="1:16" x14ac:dyDescent="0.25">
      <c r="B5" s="17"/>
      <c r="C5" s="17"/>
      <c r="D5" s="17"/>
      <c r="E5" s="17"/>
      <c r="F5" s="17"/>
      <c r="G5" s="17"/>
      <c r="H5" s="10"/>
      <c r="I5" s="10"/>
      <c r="J5" s="10"/>
      <c r="K5" s="10"/>
      <c r="L5" s="18"/>
      <c r="M5" s="19"/>
      <c r="N5" s="18"/>
    </row>
    <row r="6" spans="1:16" x14ac:dyDescent="0.25">
      <c r="B6" s="11"/>
      <c r="C6" s="11"/>
      <c r="D6" s="91"/>
      <c r="E6" s="91"/>
      <c r="F6" s="91"/>
      <c r="G6" s="11"/>
      <c r="H6" s="3"/>
      <c r="I6" s="3"/>
      <c r="J6" s="3"/>
      <c r="K6" s="3"/>
      <c r="L6" s="8"/>
      <c r="M6" s="7"/>
      <c r="N6" s="8"/>
    </row>
    <row r="7" spans="1:16" s="21" customFormat="1" x14ac:dyDescent="0.25">
      <c r="B7" s="92"/>
      <c r="C7" s="92"/>
      <c r="D7" s="92"/>
      <c r="E7" s="92"/>
      <c r="F7" s="92"/>
      <c r="G7" s="22"/>
      <c r="H7" s="23"/>
      <c r="I7" s="23"/>
      <c r="J7" s="23"/>
      <c r="K7" s="23"/>
      <c r="L7" s="24"/>
      <c r="M7" s="25"/>
      <c r="N7" s="26"/>
    </row>
    <row r="8" spans="1:16" s="21" customFormat="1" ht="30" x14ac:dyDescent="0.25">
      <c r="B8" s="35" t="s">
        <v>17</v>
      </c>
      <c r="C8" s="34" t="s">
        <v>18</v>
      </c>
      <c r="D8" s="20"/>
      <c r="E8" s="33" t="s">
        <v>19</v>
      </c>
      <c r="F8" s="20" t="s">
        <v>8</v>
      </c>
      <c r="G8" s="47" t="s">
        <v>9</v>
      </c>
      <c r="H8" s="37" t="s">
        <v>10</v>
      </c>
      <c r="I8" s="48" t="s">
        <v>11</v>
      </c>
      <c r="J8" s="50" t="s">
        <v>12</v>
      </c>
      <c r="K8" s="52" t="s">
        <v>13</v>
      </c>
      <c r="L8" s="53" t="s">
        <v>14</v>
      </c>
      <c r="M8" s="54" t="s">
        <v>15</v>
      </c>
      <c r="N8" s="49" t="s">
        <v>71</v>
      </c>
      <c r="O8" s="51" t="s">
        <v>72</v>
      </c>
    </row>
    <row r="9" spans="1:16" s="21" customFormat="1" ht="15" customHeight="1" x14ac:dyDescent="0.25">
      <c r="B9" s="95">
        <v>1</v>
      </c>
      <c r="C9" s="113" t="s">
        <v>74</v>
      </c>
      <c r="D9" s="100"/>
      <c r="E9" s="110">
        <v>75801.45</v>
      </c>
      <c r="F9" s="112" t="s">
        <v>20</v>
      </c>
      <c r="G9" s="66">
        <v>0.2142</v>
      </c>
      <c r="H9" s="67">
        <v>0.25729999999999997</v>
      </c>
      <c r="I9" s="68">
        <v>7.2900000000000006E-2</v>
      </c>
      <c r="J9" s="69">
        <v>7.3700000000000002E-2</v>
      </c>
      <c r="K9" s="70">
        <v>0.1208</v>
      </c>
      <c r="L9" s="71">
        <v>8.5300000000000001E-2</v>
      </c>
      <c r="M9" s="72">
        <v>0.1169</v>
      </c>
      <c r="N9" s="73">
        <v>5.5800000000000002E-2</v>
      </c>
      <c r="O9" s="74">
        <v>3.0999999999999999E-3</v>
      </c>
      <c r="P9" s="46">
        <f>SUM(G9:O9)</f>
        <v>1</v>
      </c>
    </row>
    <row r="10" spans="1:16" s="21" customFormat="1" x14ac:dyDescent="0.25">
      <c r="B10" s="95"/>
      <c r="C10" s="101"/>
      <c r="D10" s="101"/>
      <c r="E10" s="111"/>
      <c r="F10" s="112"/>
      <c r="G10" s="75">
        <v>0.2142</v>
      </c>
      <c r="H10" s="75">
        <v>0.14610000000000001</v>
      </c>
      <c r="I10" s="75">
        <v>0.1111</v>
      </c>
      <c r="J10" s="75">
        <v>0.1244</v>
      </c>
      <c r="K10" s="75">
        <v>9.8100000000000007E-2</v>
      </c>
      <c r="L10" s="75">
        <v>6.2700000000000006E-2</v>
      </c>
      <c r="M10" s="75">
        <v>0.12429999999999999</v>
      </c>
      <c r="N10" s="75">
        <v>0.1159</v>
      </c>
      <c r="O10" s="75">
        <v>3.0999999999999999E-3</v>
      </c>
      <c r="P10" s="46"/>
    </row>
    <row r="11" spans="1:16" s="21" customFormat="1" x14ac:dyDescent="0.25">
      <c r="A11" s="126">
        <v>6.7699999999999996E-2</v>
      </c>
      <c r="B11" s="95" t="s">
        <v>49</v>
      </c>
      <c r="C11" s="96" t="s">
        <v>31</v>
      </c>
      <c r="D11" s="97"/>
      <c r="E11" s="98">
        <v>5132</v>
      </c>
      <c r="F11" s="94" t="s">
        <v>20</v>
      </c>
      <c r="G11" s="55">
        <v>1</v>
      </c>
      <c r="H11" s="65"/>
      <c r="I11" s="65"/>
      <c r="J11" s="65"/>
      <c r="K11" s="65"/>
      <c r="L11" s="65"/>
      <c r="M11" s="65"/>
      <c r="N11" s="65"/>
      <c r="O11" s="65"/>
    </row>
    <row r="12" spans="1:16" s="21" customFormat="1" x14ac:dyDescent="0.25">
      <c r="A12" s="126"/>
      <c r="B12" s="95"/>
      <c r="C12" s="96"/>
      <c r="D12" s="97"/>
      <c r="E12" s="99"/>
      <c r="F12" s="94"/>
      <c r="G12" s="64"/>
      <c r="H12" s="65"/>
      <c r="I12" s="65"/>
      <c r="J12" s="65"/>
      <c r="K12" s="65"/>
      <c r="L12" s="65"/>
      <c r="M12" s="65"/>
      <c r="N12" s="65"/>
      <c r="O12" s="65"/>
    </row>
    <row r="13" spans="1:16" s="21" customFormat="1" ht="15" customHeight="1" x14ac:dyDescent="0.25">
      <c r="A13" s="126">
        <v>0.13</v>
      </c>
      <c r="B13" s="95" t="s">
        <v>50</v>
      </c>
      <c r="C13" s="113" t="s">
        <v>32</v>
      </c>
      <c r="D13" s="100"/>
      <c r="E13" s="110">
        <v>9865</v>
      </c>
      <c r="F13" s="112" t="s">
        <v>20</v>
      </c>
      <c r="G13" s="55">
        <v>1</v>
      </c>
      <c r="H13" s="65"/>
      <c r="I13" s="65"/>
      <c r="J13" s="65"/>
      <c r="K13" s="65"/>
      <c r="L13" s="65"/>
      <c r="M13" s="65"/>
      <c r="N13" s="65"/>
      <c r="O13" s="65"/>
    </row>
    <row r="14" spans="1:16" s="21" customFormat="1" x14ac:dyDescent="0.25">
      <c r="A14" s="126"/>
      <c r="B14" s="95"/>
      <c r="C14" s="101"/>
      <c r="D14" s="101"/>
      <c r="E14" s="111"/>
      <c r="F14" s="112"/>
      <c r="G14" s="64"/>
      <c r="H14" s="64"/>
      <c r="I14" s="64"/>
      <c r="J14" s="64"/>
      <c r="K14" s="64"/>
      <c r="L14" s="65"/>
      <c r="M14" s="65"/>
      <c r="N14" s="65"/>
      <c r="O14" s="65"/>
    </row>
    <row r="15" spans="1:16" s="21" customFormat="1" x14ac:dyDescent="0.25">
      <c r="A15" s="126">
        <v>1.6500000000000001E-2</v>
      </c>
      <c r="B15" s="95" t="s">
        <v>51</v>
      </c>
      <c r="C15" s="113" t="s">
        <v>40</v>
      </c>
      <c r="D15" s="100"/>
      <c r="E15" s="110">
        <v>1254</v>
      </c>
      <c r="F15" s="112" t="s">
        <v>20</v>
      </c>
      <c r="G15" s="55">
        <v>1</v>
      </c>
      <c r="H15" s="65"/>
      <c r="I15" s="65"/>
      <c r="J15" s="65"/>
      <c r="K15" s="65"/>
      <c r="L15" s="65"/>
      <c r="M15" s="65"/>
      <c r="N15" s="65"/>
      <c r="O15" s="65"/>
    </row>
    <row r="16" spans="1:16" s="21" customFormat="1" x14ac:dyDescent="0.25">
      <c r="A16" s="126"/>
      <c r="B16" s="95"/>
      <c r="C16" s="101"/>
      <c r="D16" s="101"/>
      <c r="E16" s="111"/>
      <c r="F16" s="112"/>
      <c r="G16" s="64"/>
      <c r="H16" s="64"/>
      <c r="I16" s="64"/>
      <c r="J16" s="64"/>
      <c r="K16" s="64"/>
      <c r="L16" s="65"/>
      <c r="M16" s="65"/>
      <c r="N16" s="65"/>
      <c r="O16" s="65"/>
    </row>
    <row r="17" spans="1:15" s="21" customFormat="1" x14ac:dyDescent="0.25">
      <c r="A17" s="127">
        <v>7.7499999999999999E-2</v>
      </c>
      <c r="B17" s="95" t="s">
        <v>52</v>
      </c>
      <c r="C17" s="113" t="s">
        <v>36</v>
      </c>
      <c r="D17" s="100"/>
      <c r="E17" s="110">
        <v>5875</v>
      </c>
      <c r="F17" s="112" t="s">
        <v>20</v>
      </c>
      <c r="G17" s="65"/>
      <c r="H17" s="56">
        <v>1</v>
      </c>
      <c r="I17" s="65"/>
      <c r="J17" s="65"/>
      <c r="K17" s="65"/>
      <c r="L17" s="65"/>
      <c r="M17" s="65"/>
      <c r="N17" s="65"/>
      <c r="O17" s="65"/>
    </row>
    <row r="18" spans="1:15" s="21" customFormat="1" x14ac:dyDescent="0.25">
      <c r="A18" s="127"/>
      <c r="B18" s="95"/>
      <c r="C18" s="101"/>
      <c r="D18" s="101"/>
      <c r="E18" s="111"/>
      <c r="F18" s="112"/>
      <c r="G18" s="64"/>
      <c r="H18" s="64"/>
      <c r="I18" s="64"/>
      <c r="J18" s="64"/>
      <c r="K18" s="64"/>
      <c r="L18" s="65"/>
      <c r="M18" s="65"/>
      <c r="N18" s="65"/>
      <c r="O18" s="65"/>
    </row>
    <row r="19" spans="1:15" s="21" customFormat="1" x14ac:dyDescent="0.25">
      <c r="A19" s="127">
        <v>0.13730000000000001</v>
      </c>
      <c r="B19" s="95" t="s">
        <v>53</v>
      </c>
      <c r="C19" s="96" t="s">
        <v>33</v>
      </c>
      <c r="D19" s="97"/>
      <c r="E19" s="98">
        <v>10406.450000000001</v>
      </c>
      <c r="F19" s="94" t="s">
        <v>20</v>
      </c>
      <c r="G19" s="65"/>
      <c r="H19" s="56">
        <v>0.5</v>
      </c>
      <c r="I19" s="56">
        <v>0.5</v>
      </c>
      <c r="J19" s="65"/>
      <c r="K19" s="65"/>
      <c r="L19" s="65"/>
      <c r="M19" s="65"/>
      <c r="N19" s="65"/>
      <c r="O19" s="65"/>
    </row>
    <row r="20" spans="1:15" s="21" customFormat="1" x14ac:dyDescent="0.25">
      <c r="A20" s="127"/>
      <c r="B20" s="95"/>
      <c r="C20" s="96"/>
      <c r="D20" s="97"/>
      <c r="E20" s="99"/>
      <c r="F20" s="94"/>
      <c r="G20" s="64"/>
      <c r="H20" s="65"/>
      <c r="I20" s="65"/>
      <c r="J20" s="65"/>
      <c r="K20" s="65"/>
      <c r="L20" s="65"/>
      <c r="M20" s="65"/>
      <c r="N20" s="65"/>
      <c r="O20" s="65"/>
    </row>
    <row r="21" spans="1:15" s="21" customFormat="1" x14ac:dyDescent="0.25">
      <c r="A21" s="127">
        <v>4.2500000000000003E-2</v>
      </c>
      <c r="B21" s="95" t="s">
        <v>54</v>
      </c>
      <c r="C21" s="113" t="s">
        <v>34</v>
      </c>
      <c r="D21" s="100"/>
      <c r="E21" s="110">
        <v>3218.16</v>
      </c>
      <c r="F21" s="112" t="s">
        <v>20</v>
      </c>
      <c r="G21" s="65"/>
      <c r="H21" s="65"/>
      <c r="I21" s="56">
        <v>1</v>
      </c>
      <c r="J21" s="65"/>
      <c r="K21" s="65"/>
      <c r="L21" s="65"/>
      <c r="M21" s="65"/>
      <c r="N21" s="65"/>
      <c r="O21" s="65"/>
    </row>
    <row r="22" spans="1:15" s="21" customFormat="1" x14ac:dyDescent="0.25">
      <c r="A22" s="127"/>
      <c r="B22" s="95"/>
      <c r="C22" s="101"/>
      <c r="D22" s="101"/>
      <c r="E22" s="111"/>
      <c r="F22" s="112"/>
      <c r="G22" s="64"/>
      <c r="H22" s="64"/>
      <c r="I22" s="64"/>
      <c r="J22" s="64" t="s">
        <v>67</v>
      </c>
      <c r="K22" s="64"/>
      <c r="L22" s="65"/>
      <c r="M22" s="65"/>
      <c r="N22" s="65"/>
      <c r="O22" s="65"/>
    </row>
    <row r="23" spans="1:15" s="21" customFormat="1" x14ac:dyDescent="0.25">
      <c r="A23" s="135">
        <v>7.2900000000000006E-2</v>
      </c>
      <c r="B23" s="95" t="s">
        <v>55</v>
      </c>
      <c r="C23" s="96" t="s">
        <v>35</v>
      </c>
      <c r="D23" s="97"/>
      <c r="E23" s="98">
        <v>5523</v>
      </c>
      <c r="F23" s="94" t="s">
        <v>20</v>
      </c>
      <c r="G23" s="65"/>
      <c r="H23" s="65"/>
      <c r="I23" s="65"/>
      <c r="J23" s="57">
        <v>1</v>
      </c>
      <c r="K23" s="65"/>
      <c r="L23" s="65"/>
      <c r="M23" s="65"/>
      <c r="N23" s="65"/>
      <c r="O23" s="65"/>
    </row>
    <row r="24" spans="1:15" s="21" customFormat="1" x14ac:dyDescent="0.25">
      <c r="A24" s="135"/>
      <c r="B24" s="95"/>
      <c r="C24" s="96"/>
      <c r="D24" s="97"/>
      <c r="E24" s="99"/>
      <c r="F24" s="94"/>
      <c r="G24" s="64"/>
      <c r="H24" s="65"/>
      <c r="I24" s="65"/>
      <c r="J24" s="65"/>
      <c r="K24" s="65"/>
      <c r="L24" s="65"/>
      <c r="M24" s="65"/>
      <c r="N24" s="65"/>
      <c r="O24" s="65"/>
    </row>
    <row r="25" spans="1:15" s="21" customFormat="1" x14ac:dyDescent="0.25">
      <c r="A25" s="136">
        <v>3.2399999999999998E-2</v>
      </c>
      <c r="B25" s="95" t="s">
        <v>56</v>
      </c>
      <c r="C25" s="121" t="s">
        <v>38</v>
      </c>
      <c r="D25" s="121"/>
      <c r="E25" s="102">
        <v>2458.84</v>
      </c>
      <c r="F25" s="112" t="s">
        <v>20</v>
      </c>
      <c r="G25" s="65"/>
      <c r="H25" s="65"/>
      <c r="I25" s="65"/>
      <c r="J25" s="58">
        <v>0.7</v>
      </c>
      <c r="K25" s="58">
        <v>0.3</v>
      </c>
      <c r="L25" s="65"/>
      <c r="M25" s="65"/>
      <c r="N25" s="65"/>
      <c r="O25" s="65"/>
    </row>
    <row r="26" spans="1:15" s="21" customFormat="1" x14ac:dyDescent="0.25">
      <c r="A26" s="136"/>
      <c r="B26" s="95"/>
      <c r="C26" s="122"/>
      <c r="D26" s="122"/>
      <c r="E26" s="103"/>
      <c r="F26" s="112"/>
      <c r="G26" s="64"/>
      <c r="H26" s="64"/>
      <c r="I26" s="64"/>
      <c r="J26" s="64"/>
      <c r="K26" s="64"/>
      <c r="L26" s="65"/>
      <c r="M26" s="65"/>
      <c r="N26" s="65"/>
      <c r="O26" s="65"/>
    </row>
    <row r="27" spans="1:15" s="21" customFormat="1" x14ac:dyDescent="0.25">
      <c r="A27" s="136">
        <v>4.1300000000000003E-2</v>
      </c>
      <c r="B27" s="95" t="s">
        <v>57</v>
      </c>
      <c r="C27" s="113" t="s">
        <v>37</v>
      </c>
      <c r="D27" s="100"/>
      <c r="E27" s="110">
        <v>3132</v>
      </c>
      <c r="F27" s="94" t="s">
        <v>20</v>
      </c>
      <c r="G27" s="65"/>
      <c r="H27" s="65"/>
      <c r="I27" s="65"/>
      <c r="J27" s="58">
        <v>0.7</v>
      </c>
      <c r="K27" s="58">
        <v>0.3</v>
      </c>
      <c r="L27" s="65"/>
      <c r="M27" s="65"/>
      <c r="N27" s="65"/>
      <c r="O27" s="65"/>
    </row>
    <row r="28" spans="1:15" s="21" customFormat="1" x14ac:dyDescent="0.25">
      <c r="A28" s="136"/>
      <c r="B28" s="95"/>
      <c r="C28" s="101"/>
      <c r="D28" s="101"/>
      <c r="E28" s="111"/>
      <c r="F28" s="94"/>
      <c r="G28" s="64"/>
      <c r="H28" s="65"/>
      <c r="I28" s="65"/>
      <c r="J28" s="65"/>
      <c r="K28" s="65"/>
      <c r="L28" s="65"/>
      <c r="M28" s="65"/>
      <c r="N28" s="65"/>
      <c r="O28" s="65"/>
    </row>
    <row r="29" spans="1:15" s="21" customFormat="1" x14ac:dyDescent="0.25">
      <c r="A29" s="132">
        <v>4.5999999999999999E-2</v>
      </c>
      <c r="B29" s="95" t="s">
        <v>58</v>
      </c>
      <c r="C29" s="121" t="s">
        <v>41</v>
      </c>
      <c r="D29" s="121"/>
      <c r="E29" s="102">
        <v>3488</v>
      </c>
      <c r="F29" s="94" t="s">
        <v>20</v>
      </c>
      <c r="G29" s="65"/>
      <c r="H29" s="65"/>
      <c r="I29" s="65"/>
      <c r="J29" s="65"/>
      <c r="K29" s="59">
        <v>1</v>
      </c>
      <c r="L29" s="65"/>
      <c r="M29" s="65"/>
      <c r="N29" s="65"/>
      <c r="O29" s="65"/>
    </row>
    <row r="30" spans="1:15" s="21" customFormat="1" x14ac:dyDescent="0.25">
      <c r="A30" s="132"/>
      <c r="B30" s="95"/>
      <c r="C30" s="124"/>
      <c r="D30" s="124"/>
      <c r="E30" s="125"/>
      <c r="F30" s="94"/>
      <c r="G30" s="64"/>
      <c r="H30" s="65"/>
      <c r="I30" s="65"/>
      <c r="J30" s="65"/>
      <c r="K30" s="65"/>
      <c r="L30" s="65"/>
      <c r="M30" s="65"/>
      <c r="N30" s="65"/>
      <c r="O30" s="65"/>
    </row>
    <row r="31" spans="1:15" s="21" customFormat="1" x14ac:dyDescent="0.25">
      <c r="A31" s="132">
        <v>7.4800000000000005E-2</v>
      </c>
      <c r="B31" s="95" t="s">
        <v>59</v>
      </c>
      <c r="C31" s="96" t="s">
        <v>42</v>
      </c>
      <c r="D31" s="97"/>
      <c r="E31" s="98">
        <v>5669</v>
      </c>
      <c r="F31" s="94" t="s">
        <v>20</v>
      </c>
      <c r="G31" s="65"/>
      <c r="H31" s="65"/>
      <c r="I31" s="65"/>
      <c r="J31" s="65"/>
      <c r="K31" s="59">
        <v>0.4</v>
      </c>
      <c r="L31" s="59">
        <v>0.6</v>
      </c>
      <c r="M31" s="65"/>
      <c r="N31" s="65"/>
      <c r="O31" s="65"/>
    </row>
    <row r="32" spans="1:15" s="21" customFormat="1" x14ac:dyDescent="0.25">
      <c r="A32" s="132"/>
      <c r="B32" s="95"/>
      <c r="C32" s="96"/>
      <c r="D32" s="97"/>
      <c r="E32" s="99"/>
      <c r="F32" s="94"/>
      <c r="G32" s="65"/>
      <c r="H32" s="65"/>
      <c r="I32" s="65"/>
      <c r="J32" s="64"/>
      <c r="K32" s="65"/>
      <c r="L32" s="65"/>
      <c r="M32" s="65"/>
      <c r="N32" s="65"/>
      <c r="O32" s="65"/>
    </row>
    <row r="33" spans="1:15" s="21" customFormat="1" x14ac:dyDescent="0.25">
      <c r="A33" s="133">
        <v>3.1099999999999999E-2</v>
      </c>
      <c r="B33" s="95" t="s">
        <v>60</v>
      </c>
      <c r="C33" s="100" t="s">
        <v>43</v>
      </c>
      <c r="D33" s="100"/>
      <c r="E33" s="102">
        <v>2354</v>
      </c>
      <c r="F33" s="94" t="s">
        <v>20</v>
      </c>
      <c r="G33" s="65"/>
      <c r="H33" s="65"/>
      <c r="I33" s="65"/>
      <c r="J33" s="65"/>
      <c r="K33" s="65"/>
      <c r="L33" s="60">
        <v>0.4</v>
      </c>
      <c r="M33" s="60">
        <v>0.6</v>
      </c>
      <c r="N33" s="65"/>
      <c r="O33" s="65"/>
    </row>
    <row r="34" spans="1:15" s="21" customFormat="1" x14ac:dyDescent="0.25">
      <c r="A34" s="133"/>
      <c r="B34" s="95"/>
      <c r="C34" s="101"/>
      <c r="D34" s="101"/>
      <c r="E34" s="103"/>
      <c r="F34" s="94"/>
      <c r="G34" s="65"/>
      <c r="H34" s="64"/>
      <c r="I34" s="64"/>
      <c r="J34" s="65"/>
      <c r="K34" s="65"/>
      <c r="L34" s="65"/>
      <c r="M34" s="65"/>
      <c r="N34" s="65"/>
      <c r="O34" s="65"/>
    </row>
    <row r="35" spans="1:15" s="21" customFormat="1" x14ac:dyDescent="0.25">
      <c r="A35" s="133">
        <v>5.4199999999999998E-2</v>
      </c>
      <c r="B35" s="95" t="s">
        <v>61</v>
      </c>
      <c r="C35" s="121" t="s">
        <v>44</v>
      </c>
      <c r="D35" s="121"/>
      <c r="E35" s="128">
        <v>4105</v>
      </c>
      <c r="F35" s="94" t="s">
        <v>20</v>
      </c>
      <c r="G35" s="65"/>
      <c r="H35" s="65"/>
      <c r="I35" s="65"/>
      <c r="J35" s="65"/>
      <c r="K35" s="65"/>
      <c r="L35" s="60">
        <v>0.1</v>
      </c>
      <c r="M35" s="60">
        <v>0.9</v>
      </c>
      <c r="N35" s="65"/>
      <c r="O35" s="65"/>
    </row>
    <row r="36" spans="1:15" s="21" customFormat="1" x14ac:dyDescent="0.25">
      <c r="A36" s="133"/>
      <c r="B36" s="95"/>
      <c r="C36" s="122"/>
      <c r="D36" s="122"/>
      <c r="E36" s="129"/>
      <c r="F36" s="94"/>
      <c r="G36" s="64"/>
      <c r="H36" s="65"/>
      <c r="I36" s="65"/>
      <c r="J36" s="65"/>
      <c r="K36" s="65"/>
      <c r="L36" s="65"/>
      <c r="M36" s="65"/>
      <c r="N36" s="65"/>
      <c r="O36" s="65"/>
    </row>
    <row r="37" spans="1:15" s="21" customFormat="1" x14ac:dyDescent="0.25">
      <c r="A37" s="134">
        <v>4.6300000000000001E-2</v>
      </c>
      <c r="B37" s="95" t="s">
        <v>62</v>
      </c>
      <c r="C37" s="96" t="s">
        <v>39</v>
      </c>
      <c r="D37" s="97"/>
      <c r="E37" s="98">
        <v>3512</v>
      </c>
      <c r="F37" s="112" t="s">
        <v>20</v>
      </c>
      <c r="G37" s="65"/>
      <c r="H37" s="65"/>
      <c r="I37" s="65"/>
      <c r="J37" s="65"/>
      <c r="K37" s="65"/>
      <c r="L37" s="65"/>
      <c r="M37" s="61">
        <v>1</v>
      </c>
      <c r="N37" s="65"/>
      <c r="O37" s="65"/>
    </row>
    <row r="38" spans="1:15" s="21" customFormat="1" x14ac:dyDescent="0.25">
      <c r="A38" s="134"/>
      <c r="B38" s="95"/>
      <c r="C38" s="96"/>
      <c r="D38" s="97"/>
      <c r="E38" s="99"/>
      <c r="F38" s="112"/>
      <c r="G38" s="64"/>
      <c r="H38" s="64"/>
      <c r="I38" s="64"/>
      <c r="J38" s="64"/>
      <c r="K38" s="64"/>
      <c r="L38" s="65"/>
      <c r="M38" s="65"/>
      <c r="N38" s="65"/>
      <c r="O38" s="65"/>
    </row>
    <row r="39" spans="1:15" s="21" customFormat="1" x14ac:dyDescent="0.25">
      <c r="A39" s="134">
        <v>7.0599999999999996E-2</v>
      </c>
      <c r="B39" s="95" t="s">
        <v>63</v>
      </c>
      <c r="C39" s="113" t="s">
        <v>45</v>
      </c>
      <c r="D39" s="100"/>
      <c r="E39" s="110">
        <v>5348</v>
      </c>
      <c r="F39" s="94" t="s">
        <v>20</v>
      </c>
      <c r="G39" s="65"/>
      <c r="H39" s="65"/>
      <c r="I39" s="65"/>
      <c r="J39" s="65"/>
      <c r="K39" s="65"/>
      <c r="L39" s="65"/>
      <c r="M39" s="61">
        <v>0.15</v>
      </c>
      <c r="N39" s="61">
        <v>0.85</v>
      </c>
      <c r="O39" s="65"/>
    </row>
    <row r="40" spans="1:15" s="21" customFormat="1" x14ac:dyDescent="0.25">
      <c r="A40" s="134"/>
      <c r="B40" s="95"/>
      <c r="C40" s="101"/>
      <c r="D40" s="101"/>
      <c r="E40" s="111"/>
      <c r="F40" s="94"/>
      <c r="G40" s="64"/>
      <c r="H40" s="65"/>
      <c r="I40" s="65"/>
      <c r="J40" s="65"/>
      <c r="K40" s="65"/>
      <c r="L40" s="65"/>
      <c r="M40" s="65"/>
      <c r="N40" s="65"/>
      <c r="O40" s="65"/>
    </row>
    <row r="41" spans="1:15" s="21" customFormat="1" x14ac:dyDescent="0.25">
      <c r="A41" s="130">
        <v>2.47E-2</v>
      </c>
      <c r="B41" s="95" t="s">
        <v>64</v>
      </c>
      <c r="C41" s="121" t="s">
        <v>46</v>
      </c>
      <c r="D41" s="121"/>
      <c r="E41" s="102">
        <v>1875</v>
      </c>
      <c r="F41" s="94" t="s">
        <v>20</v>
      </c>
      <c r="G41" s="65"/>
      <c r="H41" s="65"/>
      <c r="I41" s="65"/>
      <c r="J41" s="65"/>
      <c r="K41" s="65"/>
      <c r="L41" s="65"/>
      <c r="M41" s="65"/>
      <c r="N41" s="62">
        <v>1</v>
      </c>
      <c r="O41" s="65"/>
    </row>
    <row r="42" spans="1:15" s="21" customFormat="1" x14ac:dyDescent="0.25">
      <c r="A42" s="130"/>
      <c r="B42" s="95"/>
      <c r="C42" s="124"/>
      <c r="D42" s="124"/>
      <c r="E42" s="125"/>
      <c r="F42" s="94"/>
      <c r="G42" s="64"/>
      <c r="H42" s="65"/>
      <c r="I42" s="65"/>
      <c r="J42" s="65"/>
      <c r="K42" s="65"/>
      <c r="L42" s="65"/>
      <c r="M42" s="65"/>
      <c r="N42" s="65"/>
      <c r="O42" s="65"/>
    </row>
    <row r="43" spans="1:15" s="21" customFormat="1" ht="15" customHeight="1" x14ac:dyDescent="0.25">
      <c r="A43" s="130">
        <v>3.1099999999999999E-2</v>
      </c>
      <c r="B43" s="95" t="s">
        <v>65</v>
      </c>
      <c r="C43" s="113" t="s">
        <v>48</v>
      </c>
      <c r="D43" s="123"/>
      <c r="E43" s="98">
        <v>2354</v>
      </c>
      <c r="F43" s="94" t="s">
        <v>20</v>
      </c>
      <c r="G43" s="65"/>
      <c r="H43" s="65"/>
      <c r="I43" s="65"/>
      <c r="J43" s="65"/>
      <c r="K43" s="65"/>
      <c r="L43" s="65"/>
      <c r="M43" s="65"/>
      <c r="N43" s="62">
        <v>1</v>
      </c>
      <c r="O43" s="65"/>
    </row>
    <row r="44" spans="1:15" s="21" customFormat="1" x14ac:dyDescent="0.25">
      <c r="A44" s="130"/>
      <c r="B44" s="95"/>
      <c r="C44" s="113"/>
      <c r="D44" s="123"/>
      <c r="E44" s="99"/>
      <c r="F44" s="94"/>
      <c r="G44" s="65"/>
      <c r="H44" s="65"/>
      <c r="I44" s="65"/>
      <c r="J44" s="64"/>
      <c r="K44" s="65"/>
      <c r="L44" s="65"/>
      <c r="M44" s="65"/>
      <c r="N44" s="65"/>
      <c r="O44" s="65"/>
    </row>
    <row r="45" spans="1:15" s="21" customFormat="1" x14ac:dyDescent="0.25">
      <c r="A45" s="131">
        <v>3.0999999999999999E-3</v>
      </c>
      <c r="B45" s="95" t="s">
        <v>66</v>
      </c>
      <c r="C45" s="113" t="s">
        <v>47</v>
      </c>
      <c r="D45" s="123"/>
      <c r="E45" s="98">
        <v>232</v>
      </c>
      <c r="F45" s="94" t="s">
        <v>20</v>
      </c>
      <c r="G45" s="65"/>
      <c r="H45" s="65"/>
      <c r="I45" s="65"/>
      <c r="J45" s="65"/>
      <c r="K45" s="65"/>
      <c r="L45" s="65"/>
      <c r="M45" s="65"/>
      <c r="N45" s="65"/>
      <c r="O45" s="63">
        <v>1</v>
      </c>
    </row>
    <row r="46" spans="1:15" s="21" customFormat="1" x14ac:dyDescent="0.25">
      <c r="A46" s="131"/>
      <c r="B46" s="95"/>
      <c r="C46" s="113"/>
      <c r="D46" s="123"/>
      <c r="E46" s="99"/>
      <c r="F46" s="94"/>
      <c r="G46" s="65"/>
      <c r="H46" s="65"/>
      <c r="I46" s="65"/>
      <c r="J46" s="64"/>
      <c r="K46" s="65"/>
      <c r="L46" s="65"/>
      <c r="M46" s="65"/>
      <c r="N46" s="65"/>
      <c r="O46" s="65"/>
    </row>
    <row r="47" spans="1:15" s="21" customFormat="1" ht="18.75" customHeight="1" x14ac:dyDescent="0.25">
      <c r="A47" s="46">
        <f>SUM(A1:A46)</f>
        <v>1</v>
      </c>
      <c r="B47" s="36"/>
      <c r="C47" s="13"/>
      <c r="D47" s="13"/>
      <c r="E47" s="13"/>
      <c r="F47" s="13"/>
      <c r="G47" s="13"/>
      <c r="H47" s="27"/>
      <c r="I47" s="27"/>
      <c r="J47" s="27"/>
      <c r="K47" s="27"/>
      <c r="L47" s="28"/>
      <c r="M47" s="29"/>
      <c r="N47" s="28"/>
    </row>
    <row r="48" spans="1:15" s="21" customFormat="1" x14ac:dyDescent="0.25">
      <c r="A48" s="46"/>
      <c r="B48" s="114"/>
      <c r="C48" s="114"/>
      <c r="D48" s="115"/>
      <c r="E48" s="104" t="s">
        <v>22</v>
      </c>
      <c r="F48" s="38" t="s">
        <v>24</v>
      </c>
      <c r="G48" s="66">
        <f t="shared" ref="G48:O48" si="0">G9</f>
        <v>0.2142</v>
      </c>
      <c r="H48" s="67">
        <f t="shared" si="0"/>
        <v>0.25729999999999997</v>
      </c>
      <c r="I48" s="68">
        <f t="shared" si="0"/>
        <v>7.2900000000000006E-2</v>
      </c>
      <c r="J48" s="69">
        <f t="shared" si="0"/>
        <v>7.3700000000000002E-2</v>
      </c>
      <c r="K48" s="70">
        <f t="shared" si="0"/>
        <v>0.1208</v>
      </c>
      <c r="L48" s="71">
        <f t="shared" si="0"/>
        <v>8.5300000000000001E-2</v>
      </c>
      <c r="M48" s="72">
        <f t="shared" si="0"/>
        <v>0.1169</v>
      </c>
      <c r="N48" s="73">
        <f t="shared" si="0"/>
        <v>5.5800000000000002E-2</v>
      </c>
      <c r="O48" s="74">
        <f t="shared" si="0"/>
        <v>3.0999999999999999E-3</v>
      </c>
    </row>
    <row r="49" spans="2:16" s="21" customFormat="1" x14ac:dyDescent="0.25">
      <c r="B49" s="14"/>
      <c r="C49" s="82" t="s">
        <v>68</v>
      </c>
      <c r="D49" s="83">
        <f>SUM(E11:E46)</f>
        <v>75801.45</v>
      </c>
      <c r="E49" s="104"/>
      <c r="F49" s="33" t="s">
        <v>25</v>
      </c>
      <c r="G49" s="78">
        <f>D49*G48</f>
        <v>16236.67059</v>
      </c>
      <c r="H49" s="76">
        <f>D49*H48</f>
        <v>19503.713084999996</v>
      </c>
      <c r="I49" s="76">
        <f>D49*I48</f>
        <v>5525.9257050000006</v>
      </c>
      <c r="J49" s="76">
        <f>D49*J48</f>
        <v>5586.5668649999998</v>
      </c>
      <c r="K49" s="76">
        <f>D49*K48</f>
        <v>9156.8151600000001</v>
      </c>
      <c r="L49" s="76">
        <f>D49*L48</f>
        <v>6465.8636850000003</v>
      </c>
      <c r="M49" s="76">
        <f>D49*M48</f>
        <v>8861.1895050000003</v>
      </c>
      <c r="N49" s="76">
        <f>D49*N48</f>
        <v>4229.72091</v>
      </c>
      <c r="O49" s="77">
        <f>D49*O48</f>
        <v>234.98449499999998</v>
      </c>
      <c r="P49" s="79"/>
    </row>
    <row r="50" spans="2:16" s="21" customFormat="1" x14ac:dyDescent="0.25">
      <c r="B50" s="14"/>
      <c r="C50" s="14"/>
      <c r="D50" s="14"/>
      <c r="E50" s="104"/>
      <c r="F50" s="38" t="s">
        <v>26</v>
      </c>
      <c r="G50" s="39" t="s">
        <v>2</v>
      </c>
      <c r="H50" s="39" t="s">
        <v>2</v>
      </c>
      <c r="I50" s="39" t="s">
        <v>2</v>
      </c>
      <c r="J50" s="39"/>
      <c r="K50" s="39" t="s">
        <v>2</v>
      </c>
      <c r="L50" s="39"/>
      <c r="M50" s="40"/>
      <c r="N50" s="39"/>
      <c r="O50" s="41"/>
    </row>
    <row r="51" spans="2:16" s="21" customFormat="1" x14ac:dyDescent="0.25">
      <c r="B51" s="14"/>
      <c r="C51" s="14"/>
      <c r="D51" s="14"/>
      <c r="E51" s="104"/>
      <c r="F51" s="33" t="s">
        <v>27</v>
      </c>
      <c r="G51" s="43" t="s">
        <v>2</v>
      </c>
      <c r="H51" s="43" t="s">
        <v>2</v>
      </c>
      <c r="I51" s="43" t="s">
        <v>2</v>
      </c>
      <c r="J51" s="43"/>
      <c r="K51" s="43" t="s">
        <v>2</v>
      </c>
      <c r="L51" s="33"/>
      <c r="M51" s="33"/>
      <c r="N51" s="33"/>
      <c r="O51" s="42"/>
    </row>
    <row r="52" spans="2:16" s="21" customFormat="1" ht="14.25" customHeight="1" x14ac:dyDescent="0.25">
      <c r="B52" s="14"/>
      <c r="C52" s="14"/>
      <c r="D52" s="14"/>
      <c r="E52" s="104"/>
      <c r="F52" s="44" t="s">
        <v>28</v>
      </c>
      <c r="G52" s="80">
        <f>G49</f>
        <v>16236.67059</v>
      </c>
      <c r="H52" s="80">
        <f t="shared" ref="H52:O52" si="1">H49</f>
        <v>19503.713084999996</v>
      </c>
      <c r="I52" s="80">
        <f t="shared" si="1"/>
        <v>5525.9257050000006</v>
      </c>
      <c r="J52" s="80">
        <f t="shared" si="1"/>
        <v>5586.5668649999998</v>
      </c>
      <c r="K52" s="80">
        <f t="shared" si="1"/>
        <v>9156.8151600000001</v>
      </c>
      <c r="L52" s="80">
        <f t="shared" si="1"/>
        <v>6465.8636850000003</v>
      </c>
      <c r="M52" s="80">
        <f t="shared" si="1"/>
        <v>8861.1895050000003</v>
      </c>
      <c r="N52" s="80">
        <f t="shared" si="1"/>
        <v>4229.72091</v>
      </c>
      <c r="O52" s="80">
        <f t="shared" si="1"/>
        <v>234.98449499999998</v>
      </c>
    </row>
    <row r="53" spans="2:16" x14ac:dyDescent="0.25">
      <c r="B53" s="6"/>
      <c r="C53" s="6"/>
      <c r="D53" s="6"/>
      <c r="E53" s="104" t="s">
        <v>23</v>
      </c>
      <c r="F53" s="38" t="s">
        <v>24</v>
      </c>
      <c r="G53" s="45">
        <f>G48</f>
        <v>0.2142</v>
      </c>
      <c r="H53" s="45">
        <f>G48+H48</f>
        <v>0.47149999999999997</v>
      </c>
      <c r="I53" s="45">
        <f>G48+H48+I48</f>
        <v>0.5444</v>
      </c>
      <c r="J53" s="45">
        <f>G48+H48+I48+J48</f>
        <v>0.61809999999999998</v>
      </c>
      <c r="K53" s="45">
        <f>G48+H48+I48+J48+K48</f>
        <v>0.7389</v>
      </c>
      <c r="L53" s="45">
        <f>G48+H48+I48+J48+K48+L48</f>
        <v>0.82420000000000004</v>
      </c>
      <c r="M53" s="45">
        <f>G48+H48+I48+J48+K48+L48+M48</f>
        <v>0.94110000000000005</v>
      </c>
      <c r="N53" s="45">
        <f>G48+H48+I48+J48+K48+L48+M48+N48</f>
        <v>0.99690000000000001</v>
      </c>
      <c r="O53" s="45">
        <f>G48+H48+I48+J48+K48+L48+M48+N48+O48</f>
        <v>1</v>
      </c>
    </row>
    <row r="54" spans="2:16" x14ac:dyDescent="0.25">
      <c r="B54" s="6"/>
      <c r="C54" s="6"/>
      <c r="D54" s="6"/>
      <c r="E54" s="104"/>
      <c r="F54" s="33" t="s">
        <v>25</v>
      </c>
      <c r="G54" s="43">
        <f>D49*G53</f>
        <v>16236.67059</v>
      </c>
      <c r="H54" s="43">
        <f>D49*H53</f>
        <v>35740.383674999997</v>
      </c>
      <c r="I54" s="43">
        <f>D49*I53</f>
        <v>41266.309379999999</v>
      </c>
      <c r="J54" s="43">
        <f>D49*J53</f>
        <v>46852.876244999999</v>
      </c>
      <c r="K54" s="43">
        <f>D49*K53</f>
        <v>56009.691404999998</v>
      </c>
      <c r="L54" s="43">
        <f>D49*L53</f>
        <v>62475.555090000002</v>
      </c>
      <c r="M54" s="43">
        <f>D49*M53</f>
        <v>71336.744594999996</v>
      </c>
      <c r="N54" s="43">
        <f>D49*N53</f>
        <v>75566.465505</v>
      </c>
      <c r="O54" s="43">
        <f>D49*O53</f>
        <v>75801.45</v>
      </c>
    </row>
    <row r="55" spans="2:16" x14ac:dyDescent="0.25">
      <c r="B55" s="6"/>
      <c r="C55" s="6"/>
      <c r="D55" s="6"/>
      <c r="E55" s="104"/>
      <c r="F55" s="38" t="s">
        <v>29</v>
      </c>
      <c r="G55" s="38" t="s">
        <v>2</v>
      </c>
      <c r="H55" s="39" t="s">
        <v>2</v>
      </c>
      <c r="I55" s="39" t="s">
        <v>2</v>
      </c>
      <c r="J55" s="39" t="s">
        <v>2</v>
      </c>
      <c r="K55" s="39" t="s">
        <v>2</v>
      </c>
      <c r="L55" s="39" t="s">
        <v>2</v>
      </c>
      <c r="M55" s="39" t="s">
        <v>2</v>
      </c>
      <c r="N55" s="39" t="s">
        <v>2</v>
      </c>
      <c r="O55" s="39" t="s">
        <v>2</v>
      </c>
    </row>
    <row r="56" spans="2:16" x14ac:dyDescent="0.25">
      <c r="B56" s="6"/>
      <c r="C56" s="6"/>
      <c r="D56" s="6"/>
      <c r="E56" s="104"/>
      <c r="F56" s="33" t="s">
        <v>30</v>
      </c>
      <c r="G56" s="33" t="s">
        <v>2</v>
      </c>
      <c r="H56" s="43" t="s">
        <v>2</v>
      </c>
      <c r="I56" s="43" t="s">
        <v>2</v>
      </c>
      <c r="J56" s="43" t="s">
        <v>2</v>
      </c>
      <c r="K56" s="43" t="s">
        <v>2</v>
      </c>
      <c r="L56" s="43" t="s">
        <v>2</v>
      </c>
      <c r="M56" s="43" t="s">
        <v>2</v>
      </c>
      <c r="N56" s="43" t="s">
        <v>2</v>
      </c>
      <c r="O56" s="43" t="s">
        <v>2</v>
      </c>
    </row>
    <row r="57" spans="2:16" x14ac:dyDescent="0.25">
      <c r="B57" s="6"/>
      <c r="C57" s="6"/>
      <c r="D57" s="6"/>
      <c r="E57" s="104"/>
      <c r="F57" s="38" t="s">
        <v>28</v>
      </c>
      <c r="G57" s="81">
        <f>G54</f>
        <v>16236.67059</v>
      </c>
      <c r="H57" s="81">
        <f t="shared" ref="H57:O57" si="2">H54</f>
        <v>35740.383674999997</v>
      </c>
      <c r="I57" s="81">
        <f t="shared" si="2"/>
        <v>41266.309379999999</v>
      </c>
      <c r="J57" s="81">
        <f t="shared" si="2"/>
        <v>46852.876244999999</v>
      </c>
      <c r="K57" s="81">
        <f t="shared" si="2"/>
        <v>56009.691404999998</v>
      </c>
      <c r="L57" s="81">
        <f t="shared" si="2"/>
        <v>62475.555090000002</v>
      </c>
      <c r="M57" s="81">
        <f t="shared" si="2"/>
        <v>71336.744594999996</v>
      </c>
      <c r="N57" s="81">
        <f t="shared" si="2"/>
        <v>75566.465505</v>
      </c>
      <c r="O57" s="81">
        <f t="shared" si="2"/>
        <v>75801.45</v>
      </c>
    </row>
    <row r="58" spans="2:16" x14ac:dyDescent="0.25">
      <c r="B58" s="6"/>
      <c r="C58" s="6"/>
      <c r="D58" s="6"/>
      <c r="E58" s="6"/>
      <c r="F58" s="6"/>
      <c r="G58" s="6"/>
      <c r="H58" s="8"/>
      <c r="I58" s="8"/>
      <c r="J58" s="8"/>
      <c r="K58" s="8"/>
      <c r="L58" s="8"/>
      <c r="M58" s="7"/>
      <c r="N58" s="8"/>
    </row>
    <row r="59" spans="2:16" x14ac:dyDescent="0.25">
      <c r="B59" s="6"/>
      <c r="C59" s="6"/>
      <c r="D59" s="6"/>
      <c r="E59" s="6"/>
      <c r="F59" s="6"/>
      <c r="G59" s="6"/>
      <c r="H59" s="8"/>
      <c r="I59" s="8"/>
      <c r="J59" s="8"/>
      <c r="K59" s="8"/>
      <c r="L59" s="8"/>
      <c r="M59" s="7"/>
      <c r="N59" s="8"/>
    </row>
    <row r="60" spans="2:16" x14ac:dyDescent="0.25">
      <c r="B60" s="6"/>
      <c r="C60" s="6"/>
      <c r="D60" s="6"/>
      <c r="E60" s="6"/>
      <c r="F60" s="6"/>
      <c r="G60" s="6"/>
      <c r="H60" s="8"/>
      <c r="I60" s="8"/>
      <c r="J60" s="8"/>
      <c r="K60" s="8"/>
      <c r="L60" s="8"/>
      <c r="M60" s="7"/>
      <c r="N60" s="8"/>
    </row>
    <row r="61" spans="2:16" ht="28.5" x14ac:dyDescent="0.45">
      <c r="B61" s="6"/>
      <c r="C61" s="105" t="s">
        <v>76</v>
      </c>
      <c r="D61" s="105"/>
      <c r="E61" s="84">
        <v>62905.17</v>
      </c>
      <c r="F61" s="6"/>
      <c r="G61" s="6"/>
      <c r="H61" s="8"/>
      <c r="I61" s="8"/>
      <c r="J61" s="8"/>
      <c r="K61" s="8"/>
      <c r="L61" s="8"/>
      <c r="M61" s="7"/>
      <c r="N61" s="8"/>
    </row>
    <row r="62" spans="2:16" ht="28.5" x14ac:dyDescent="0.45">
      <c r="B62" s="6"/>
      <c r="C62" s="105" t="s">
        <v>77</v>
      </c>
      <c r="D62" s="105"/>
      <c r="E62" s="84">
        <v>12856.69</v>
      </c>
      <c r="F62" s="6"/>
      <c r="G62" s="6"/>
      <c r="H62" s="8"/>
      <c r="I62" s="8"/>
      <c r="J62" s="8"/>
      <c r="K62" s="8"/>
      <c r="L62" s="8"/>
      <c r="M62" s="7"/>
      <c r="N62" s="8"/>
    </row>
    <row r="63" spans="2:16" ht="28.5" x14ac:dyDescent="0.45">
      <c r="B63" s="6"/>
      <c r="C63" s="105" t="s">
        <v>78</v>
      </c>
      <c r="D63" s="105"/>
      <c r="E63" s="85">
        <v>75801.45</v>
      </c>
      <c r="F63" s="6"/>
      <c r="G63" s="6"/>
      <c r="H63" s="8"/>
      <c r="I63" s="8"/>
      <c r="J63" s="8"/>
      <c r="K63" s="8"/>
      <c r="L63" s="8"/>
      <c r="M63" s="7"/>
      <c r="N63" s="8"/>
    </row>
    <row r="64" spans="2:16" ht="28.5" x14ac:dyDescent="0.45">
      <c r="B64" s="6"/>
      <c r="C64" s="105" t="s">
        <v>79</v>
      </c>
      <c r="D64" s="105"/>
      <c r="E64" s="85"/>
      <c r="F64" s="6"/>
      <c r="G64" s="6"/>
      <c r="H64" s="8"/>
      <c r="I64" s="8"/>
      <c r="J64" s="8"/>
      <c r="K64" s="8"/>
      <c r="L64" s="8"/>
      <c r="M64" s="7"/>
      <c r="N64" s="8"/>
    </row>
    <row r="65" spans="2:15" ht="26.25" x14ac:dyDescent="0.4">
      <c r="B65" s="6"/>
      <c r="C65" s="116" t="s">
        <v>80</v>
      </c>
      <c r="D65" s="116"/>
      <c r="E65" s="86">
        <f>E63</f>
        <v>75801.45</v>
      </c>
      <c r="F65" s="6"/>
      <c r="G65" s="6"/>
      <c r="H65" s="8"/>
      <c r="I65" s="8"/>
      <c r="J65" s="8"/>
      <c r="K65" s="8"/>
      <c r="L65" s="8"/>
      <c r="M65" s="7"/>
      <c r="N65" s="8"/>
    </row>
    <row r="66" spans="2:15" ht="26.25" x14ac:dyDescent="0.4">
      <c r="B66" s="6"/>
      <c r="C66" s="88" t="s">
        <v>81</v>
      </c>
      <c r="D66" s="88"/>
      <c r="E66" s="87">
        <f>E65*20</f>
        <v>1516029</v>
      </c>
      <c r="F66" s="6"/>
      <c r="G66" s="6"/>
      <c r="H66" s="8"/>
      <c r="I66" s="8"/>
      <c r="J66" s="8"/>
      <c r="K66" s="8"/>
      <c r="L66" s="8"/>
      <c r="M66" s="7"/>
      <c r="N66" s="8"/>
    </row>
    <row r="67" spans="2:15" x14ac:dyDescent="0.25">
      <c r="B67" s="6"/>
      <c r="C67" s="6"/>
      <c r="D67" s="6"/>
      <c r="E67" s="6"/>
      <c r="F67" s="6"/>
      <c r="G67" s="6"/>
      <c r="H67" s="8"/>
      <c r="I67" s="8"/>
      <c r="J67" s="8"/>
      <c r="K67" s="8"/>
      <c r="L67" s="8"/>
      <c r="M67" s="7"/>
      <c r="N67" s="8"/>
    </row>
    <row r="68" spans="2:15" ht="15" customHeight="1" x14ac:dyDescent="0.25">
      <c r="B68" s="6"/>
      <c r="C68" s="89" t="s">
        <v>82</v>
      </c>
      <c r="D68" s="89"/>
      <c r="E68" s="89"/>
      <c r="F68" s="6"/>
      <c r="G68" s="6"/>
      <c r="H68" s="8"/>
      <c r="I68" s="8"/>
      <c r="J68" s="8"/>
      <c r="K68" s="8"/>
      <c r="L68" s="8"/>
      <c r="M68" s="7"/>
      <c r="N68" s="8"/>
    </row>
    <row r="69" spans="2:15" ht="15" customHeight="1" x14ac:dyDescent="0.25">
      <c r="B69" s="6"/>
      <c r="C69" s="6"/>
      <c r="D69" s="6"/>
      <c r="E69" s="6"/>
      <c r="F69" s="6"/>
      <c r="G69" s="6"/>
      <c r="H69" s="8"/>
      <c r="I69" s="8"/>
      <c r="J69" s="8"/>
      <c r="K69" s="8"/>
      <c r="L69" s="8"/>
      <c r="M69" s="7"/>
      <c r="N69" s="8"/>
    </row>
    <row r="70" spans="2:15" x14ac:dyDescent="0.25">
      <c r="B70" s="6"/>
      <c r="C70" s="6"/>
      <c r="D70" s="6"/>
      <c r="E70" s="6"/>
      <c r="F70" s="6"/>
      <c r="G70" s="6"/>
      <c r="H70" s="8"/>
      <c r="I70" s="8"/>
      <c r="J70" s="8"/>
      <c r="K70" s="8"/>
      <c r="L70" s="8"/>
      <c r="M70" s="7"/>
      <c r="N70" s="8"/>
    </row>
    <row r="71" spans="2:15" x14ac:dyDescent="0.25">
      <c r="B71" s="6"/>
      <c r="C71" s="6"/>
      <c r="D71" s="6"/>
      <c r="E71" s="6"/>
      <c r="F71" s="6"/>
      <c r="G71" s="6"/>
      <c r="H71" s="3"/>
      <c r="I71" s="3"/>
      <c r="J71" s="3"/>
      <c r="K71" s="3"/>
      <c r="L71" s="8"/>
      <c r="M71" s="7"/>
      <c r="N71" s="8"/>
    </row>
    <row r="72" spans="2:15" x14ac:dyDescent="0.25">
      <c r="B72" s="117" t="s">
        <v>1</v>
      </c>
      <c r="C72" s="117"/>
      <c r="D72" s="117"/>
      <c r="E72" s="117"/>
      <c r="F72" s="6"/>
      <c r="G72" s="6"/>
      <c r="H72" s="6"/>
      <c r="I72" s="6"/>
      <c r="J72" s="10"/>
      <c r="K72" s="3"/>
      <c r="L72" s="8"/>
      <c r="M72" s="119" t="s">
        <v>69</v>
      </c>
      <c r="N72" s="119"/>
      <c r="O72" s="119"/>
    </row>
    <row r="73" spans="2:15" ht="15" customHeight="1" x14ac:dyDescent="0.25">
      <c r="B73" s="109" t="s">
        <v>5</v>
      </c>
      <c r="C73" s="109"/>
      <c r="D73" s="109"/>
      <c r="E73" s="15"/>
      <c r="J73" s="30"/>
      <c r="K73" s="17"/>
      <c r="M73" s="120"/>
      <c r="N73" s="120"/>
      <c r="O73" s="120"/>
    </row>
    <row r="74" spans="2:15" x14ac:dyDescent="0.25">
      <c r="J74" s="30"/>
      <c r="K74" s="17"/>
      <c r="M74" s="120"/>
      <c r="N74" s="120"/>
      <c r="O74" s="120"/>
    </row>
    <row r="75" spans="2:15" x14ac:dyDescent="0.25">
      <c r="B75" s="118" t="s">
        <v>70</v>
      </c>
      <c r="C75" s="118"/>
      <c r="D75" s="118"/>
      <c r="E75" s="118"/>
      <c r="J75" s="30"/>
      <c r="K75" s="17"/>
      <c r="M75" s="120"/>
      <c r="N75" s="120"/>
      <c r="O75" s="120"/>
    </row>
    <row r="76" spans="2:15" x14ac:dyDescent="0.25">
      <c r="B76" s="90" t="s">
        <v>6</v>
      </c>
      <c r="C76" s="90"/>
      <c r="D76" s="90"/>
    </row>
  </sheetData>
  <mergeCells count="116">
    <mergeCell ref="A41:A42"/>
    <mergeCell ref="A43:A44"/>
    <mergeCell ref="A45:A4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E43:E44"/>
    <mergeCell ref="C43:D44"/>
    <mergeCell ref="F43:F44"/>
    <mergeCell ref="B43:B44"/>
    <mergeCell ref="B35:B36"/>
    <mergeCell ref="C35:D36"/>
    <mergeCell ref="E35:E36"/>
    <mergeCell ref="F35:F36"/>
    <mergeCell ref="B37:B38"/>
    <mergeCell ref="F37:F38"/>
    <mergeCell ref="B15:B16"/>
    <mergeCell ref="C15:D16"/>
    <mergeCell ref="E15:E16"/>
    <mergeCell ref="F15:F16"/>
    <mergeCell ref="C29:D30"/>
    <mergeCell ref="E29:E30"/>
    <mergeCell ref="B27:B28"/>
    <mergeCell ref="C23:D24"/>
    <mergeCell ref="F27:F28"/>
    <mergeCell ref="B45:B46"/>
    <mergeCell ref="C45:D46"/>
    <mergeCell ref="E45:E46"/>
    <mergeCell ref="F45:F46"/>
    <mergeCell ref="B39:B40"/>
    <mergeCell ref="C39:D40"/>
    <mergeCell ref="E39:E40"/>
    <mergeCell ref="F39:F40"/>
    <mergeCell ref="B41:B42"/>
    <mergeCell ref="C41:D42"/>
    <mergeCell ref="E41:E42"/>
    <mergeCell ref="F41:F42"/>
    <mergeCell ref="B23:B24"/>
    <mergeCell ref="B17:B18"/>
    <mergeCell ref="C17:D18"/>
    <mergeCell ref="E17:E18"/>
    <mergeCell ref="F17:F18"/>
    <mergeCell ref="C25:D26"/>
    <mergeCell ref="E25:E26"/>
    <mergeCell ref="E23:E24"/>
    <mergeCell ref="F23:F24"/>
    <mergeCell ref="B25:B26"/>
    <mergeCell ref="F13:F14"/>
    <mergeCell ref="B19:B20"/>
    <mergeCell ref="C19:D20"/>
    <mergeCell ref="E19:E20"/>
    <mergeCell ref="F19:F20"/>
    <mergeCell ref="B21:B22"/>
    <mergeCell ref="C21:D22"/>
    <mergeCell ref="E21:E22"/>
    <mergeCell ref="F21:F22"/>
    <mergeCell ref="G4:K4"/>
    <mergeCell ref="L4:O4"/>
    <mergeCell ref="E1:H1"/>
    <mergeCell ref="B73:D73"/>
    <mergeCell ref="B9:B10"/>
    <mergeCell ref="E9:E10"/>
    <mergeCell ref="F9:F10"/>
    <mergeCell ref="C9:D10"/>
    <mergeCell ref="B48:D48"/>
    <mergeCell ref="B11:B12"/>
    <mergeCell ref="C11:D12"/>
    <mergeCell ref="E11:E12"/>
    <mergeCell ref="F11:F12"/>
    <mergeCell ref="B29:B30"/>
    <mergeCell ref="C37:D38"/>
    <mergeCell ref="E37:E38"/>
    <mergeCell ref="C63:D63"/>
    <mergeCell ref="C64:D64"/>
    <mergeCell ref="C65:D65"/>
    <mergeCell ref="C27:D28"/>
    <mergeCell ref="E27:E28"/>
    <mergeCell ref="F25:F26"/>
    <mergeCell ref="B72:E72"/>
    <mergeCell ref="M72:O75"/>
    <mergeCell ref="C66:D66"/>
    <mergeCell ref="C68:E68"/>
    <mergeCell ref="B76:D76"/>
    <mergeCell ref="D6:F6"/>
    <mergeCell ref="B7:F7"/>
    <mergeCell ref="B4:C4"/>
    <mergeCell ref="E4:F4"/>
    <mergeCell ref="F29:F30"/>
    <mergeCell ref="B31:B32"/>
    <mergeCell ref="C31:D32"/>
    <mergeCell ref="E31:E32"/>
    <mergeCell ref="F31:F32"/>
    <mergeCell ref="B33:B34"/>
    <mergeCell ref="C33:D34"/>
    <mergeCell ref="E33:E34"/>
    <mergeCell ref="F33:F34"/>
    <mergeCell ref="E48:E52"/>
    <mergeCell ref="E53:E57"/>
    <mergeCell ref="C61:D61"/>
    <mergeCell ref="C62:D62"/>
    <mergeCell ref="B75:E75"/>
    <mergeCell ref="B13:B14"/>
    <mergeCell ref="C13:D14"/>
    <mergeCell ref="E13:E14"/>
  </mergeCells>
  <pageMargins left="0.511811024" right="0.511811024" top="0.78740157499999996" bottom="0.78740157499999996" header="0.31496062000000002" footer="0.31496062000000002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Usuário do Windows</cp:lastModifiedBy>
  <cp:lastPrinted>2022-05-16T17:05:53Z</cp:lastPrinted>
  <dcterms:created xsi:type="dcterms:W3CDTF">2022-05-14T15:13:56Z</dcterms:created>
  <dcterms:modified xsi:type="dcterms:W3CDTF">2022-05-16T18:25:34Z</dcterms:modified>
</cp:coreProperties>
</file>